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危废产生量台账" sheetId="1" r:id="rId1"/>
    <sheet name="Sheet1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<sst xmlns="http://schemas.openxmlformats.org/spreadsheetml/2006/main" count="68" uniqueCount="28">
  <si>
    <t>废物名称</t>
  </si>
  <si>
    <t>单位</t>
  </si>
  <si>
    <t xml:space="preserve">           月份
     产生量
期初</t>
  </si>
  <si>
    <t>计划量</t>
  </si>
  <si>
    <t>产生总量</t>
  </si>
  <si>
    <t>出库总量</t>
  </si>
  <si>
    <t>库存</t>
  </si>
  <si>
    <t>计划余量</t>
  </si>
  <si>
    <t>入</t>
  </si>
  <si>
    <t>出</t>
  </si>
  <si>
    <t>冷凝液</t>
  </si>
  <si>
    <t>吨</t>
  </si>
  <si>
    <t>冷冻液</t>
  </si>
  <si>
    <t>脱附冷凝液</t>
  </si>
  <si>
    <t>釜残</t>
  </si>
  <si>
    <t>隔油池油泥</t>
  </si>
  <si>
    <t>废导热油</t>
  </si>
  <si>
    <t>滤渣</t>
  </si>
  <si>
    <t>废活性炭</t>
  </si>
  <si>
    <t>废吨桶</t>
  </si>
  <si>
    <t>只</t>
  </si>
  <si>
    <t>废抹布、手套</t>
  </si>
  <si>
    <t>实验室废物</t>
  </si>
  <si>
    <t>废包装物</t>
  </si>
  <si>
    <t>实验室废液</t>
  </si>
  <si>
    <t>废包装桶(200L)</t>
  </si>
  <si>
    <t>产生时间</t>
  </si>
  <si>
    <t>产生重量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</si>
</sst>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.5"/>
      <color rgb="FF222F5B"/>
      <name val="Helvetica"/>
      <charset val="134"/>
    </font>
    <font>
      <sz val="12"/>
      <color theme="1"/>
      <name val="宋体"/>
      <charset val="134"/>
    </font>
    <font>
      <vertAlign val="subscript"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1A1A1A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17" fillId="6" borderId="23" applyNumberFormat="0" applyAlignment="0" applyProtection="0">
      <alignment vertical="center"/>
    </xf>
    <xf numFmtId="0" fontId="18" fillId="6" borderId="22" applyNumberFormat="0" applyAlignment="0" applyProtection="0">
      <alignment vertical="center"/>
    </xf>
    <xf numFmtId="0" fontId="19" fillId="7" borderId="24" applyNumberFormat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left" vertical="center" wrapText="1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7" xfId="49" applyFont="1" applyBorder="1" applyAlignment="1">
      <alignment horizontal="left" vertical="center"/>
    </xf>
    <xf numFmtId="0" fontId="2" fillId="0" borderId="7" xfId="49" applyFont="1" applyBorder="1" applyAlignment="1">
      <alignment horizontal="center" vertical="center"/>
    </xf>
    <xf numFmtId="0" fontId="2" fillId="0" borderId="8" xfId="49" applyFont="1" applyBorder="1" applyAlignment="1">
      <alignment horizontal="center" vertical="center"/>
    </xf>
    <xf numFmtId="0" fontId="5" fillId="0" borderId="6" xfId="49" applyFont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0" fillId="0" borderId="7" xfId="49" applyBorder="1" applyAlignment="1">
      <alignment horizontal="center" vertical="center"/>
    </xf>
    <xf numFmtId="0" fontId="0" fillId="0" borderId="6" xfId="49" applyBorder="1" applyAlignment="1">
      <alignment horizontal="center" vertical="center"/>
    </xf>
    <xf numFmtId="0" fontId="0" fillId="0" borderId="8" xfId="49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6" xfId="49" applyFont="1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0" fontId="0" fillId="0" borderId="7" xfId="49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49" applyFont="1" applyBorder="1" applyAlignment="1">
      <alignment horizontal="center" vertical="center"/>
    </xf>
    <xf numFmtId="0" fontId="0" fillId="0" borderId="11" xfId="49" applyBorder="1" applyAlignment="1">
      <alignment horizontal="center" vertical="center"/>
    </xf>
    <xf numFmtId="0" fontId="0" fillId="0" borderId="12" xfId="49" applyBorder="1" applyAlignment="1">
      <alignment horizontal="center" vertical="center"/>
    </xf>
    <xf numFmtId="0" fontId="0" fillId="0" borderId="10" xfId="49" applyBorder="1" applyAlignment="1">
      <alignment horizontal="center" vertical="center"/>
    </xf>
    <xf numFmtId="0" fontId="0" fillId="0" borderId="13" xfId="49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4" xfId="49" applyFont="1" applyBorder="1" applyAlignment="1">
      <alignment horizontal="center" vertical="center"/>
    </xf>
    <xf numFmtId="0" fontId="2" fillId="0" borderId="15" xfId="49" applyFont="1" applyBorder="1" applyAlignment="1">
      <alignment horizontal="center" vertical="center"/>
    </xf>
    <xf numFmtId="0" fontId="0" fillId="0" borderId="15" xfId="49" applyBorder="1" applyAlignment="1">
      <alignment horizontal="center" vertical="center"/>
    </xf>
    <xf numFmtId="0" fontId="0" fillId="0" borderId="7" xfId="49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49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8" xfId="49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0" fillId="0" borderId="7" xfId="49" applyFont="1" applyFill="1" applyBorder="1" applyAlignment="1">
      <alignment vertical="center"/>
    </xf>
    <xf numFmtId="0" fontId="0" fillId="0" borderId="7" xfId="49" applyFont="1" applyFill="1" applyBorder="1" applyAlignment="1">
      <alignment horizontal="center" vertical="center"/>
    </xf>
    <xf numFmtId="0" fontId="0" fillId="0" borderId="8" xfId="49" applyFill="1" applyBorder="1" applyAlignment="1">
      <alignment horizontal="center" vertical="center"/>
    </xf>
    <xf numFmtId="0" fontId="0" fillId="0" borderId="15" xfId="49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49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10795</xdr:colOff>
      <xdr:row>0</xdr:row>
      <xdr:rowOff>20320</xdr:rowOff>
    </xdr:from>
    <xdr:to>
      <xdr:col>2</xdr:col>
      <xdr:colOff>1019175</xdr:colOff>
      <xdr:row>1</xdr:row>
      <xdr:rowOff>200025</xdr:rowOff>
    </xdr:to>
    <xdr:cxnSp>
      <xdr:nvCxnSpPr>
        <xdr:cNvPr id="3" name="直接连接符 2"/>
        <xdr:cNvCxnSpPr/>
      </xdr:nvCxnSpPr>
      <xdr:spPr>
        <a:xfrm>
          <a:off x="1496695" y="20320"/>
          <a:ext cx="750570" cy="48450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686435</xdr:colOff>
      <xdr:row>0</xdr:row>
      <xdr:rowOff>9525</xdr:rowOff>
    </xdr:from>
    <xdr:to>
      <xdr:col>2</xdr:col>
      <xdr:colOff>336550</xdr:colOff>
      <xdr:row>1</xdr:row>
      <xdr:rowOff>431165</xdr:rowOff>
    </xdr:to>
    <xdr:cxnSp>
      <xdr:nvCxnSpPr>
        <xdr:cNvPr id="4" name="直接连接符 3"/>
        <xdr:cNvCxnSpPr/>
      </xdr:nvCxnSpPr>
      <xdr:spPr>
        <a:xfrm>
          <a:off x="1485900" y="9525"/>
          <a:ext cx="336550" cy="72644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0"/>
  <sheetViews>
    <sheetView tabSelected="1" zoomScale="90" zoomScaleNormal="90" workbookViewId="0">
      <pane xSplit="3" topLeftCell="D1" activePane="topRight" state="frozen"/>
      <selection/>
      <selection pane="topRight" activeCell="AC26" sqref="AC26"/>
    </sheetView>
  </sheetViews>
  <sheetFormatPr defaultColWidth="9" defaultRowHeight="13.5"/>
  <cols>
    <col min="1" max="1" width="14.125" style="5" customWidth="1"/>
    <col min="2" max="2" width="5.375" style="5" customWidth="1"/>
    <col min="3" max="3" width="9.99166666666667" style="5" customWidth="1"/>
    <col min="4" max="11" width="6.375" style="5" customWidth="1"/>
    <col min="12" max="13" width="7.375" style="5" customWidth="1"/>
    <col min="14" max="14" width="7.5" style="5" customWidth="1"/>
    <col min="15" max="15" width="6.375" style="5" customWidth="1"/>
    <col min="16" max="27" width="6.375" style="5" hidden="1" customWidth="1"/>
    <col min="28" max="28" width="11.25" style="5" customWidth="1"/>
    <col min="29" max="29" width="9.875" style="5" customWidth="1"/>
    <col min="30" max="30" width="8.125" style="5" customWidth="1"/>
    <col min="31" max="31" width="6.375" style="5" customWidth="1"/>
    <col min="32" max="32" width="8.875" style="5" customWidth="1"/>
    <col min="33" max="33" width="9" style="5"/>
    <col min="34" max="34" width="17.125" style="5" customWidth="1"/>
    <col min="35" max="35" width="42.375" style="5" customWidth="1"/>
    <col min="36" max="36" width="8.875" style="5" customWidth="1"/>
    <col min="37" max="37" width="19.125" style="5" customWidth="1"/>
    <col min="38" max="38" width="17.125" style="5" customWidth="1"/>
    <col min="39" max="16384" width="9" style="5"/>
  </cols>
  <sheetData>
    <row r="1" ht="24" customHeight="1" spans="1:32">
      <c r="A1" s="6" t="s">
        <v>0</v>
      </c>
      <c r="B1" s="7" t="s">
        <v>1</v>
      </c>
      <c r="C1" s="8" t="s">
        <v>2</v>
      </c>
      <c r="D1" s="6">
        <v>1</v>
      </c>
      <c r="E1" s="9"/>
      <c r="F1" s="6">
        <v>2</v>
      </c>
      <c r="G1" s="10"/>
      <c r="H1" s="6">
        <v>3</v>
      </c>
      <c r="I1" s="9"/>
      <c r="J1" s="33">
        <v>4</v>
      </c>
      <c r="K1" s="9"/>
      <c r="L1" s="6">
        <v>5</v>
      </c>
      <c r="M1" s="9"/>
      <c r="N1" s="6">
        <v>6</v>
      </c>
      <c r="O1" s="9"/>
      <c r="P1" s="6">
        <v>7</v>
      </c>
      <c r="Q1" s="10"/>
      <c r="R1" s="6">
        <v>8</v>
      </c>
      <c r="S1" s="9"/>
      <c r="T1" s="33">
        <v>9</v>
      </c>
      <c r="U1" s="9"/>
      <c r="V1" s="6">
        <v>10</v>
      </c>
      <c r="W1" s="9"/>
      <c r="X1" s="6">
        <v>11</v>
      </c>
      <c r="Y1" s="9"/>
      <c r="Z1" s="6">
        <v>12</v>
      </c>
      <c r="AA1" s="9"/>
      <c r="AB1" s="57" t="s">
        <v>3</v>
      </c>
      <c r="AC1" s="58" t="s">
        <v>4</v>
      </c>
      <c r="AD1" s="59" t="s">
        <v>5</v>
      </c>
      <c r="AE1" s="60" t="s">
        <v>6</v>
      </c>
      <c r="AF1" s="61" t="s">
        <v>7</v>
      </c>
    </row>
    <row r="2" ht="36" customHeight="1" spans="1:32">
      <c r="A2" s="11"/>
      <c r="B2" s="12"/>
      <c r="C2" s="13"/>
      <c r="D2" s="11" t="s">
        <v>8</v>
      </c>
      <c r="E2" s="14" t="s">
        <v>9</v>
      </c>
      <c r="F2" s="11" t="s">
        <v>8</v>
      </c>
      <c r="G2" s="15" t="s">
        <v>9</v>
      </c>
      <c r="H2" s="11" t="s">
        <v>8</v>
      </c>
      <c r="I2" s="14" t="s">
        <v>9</v>
      </c>
      <c r="J2" s="34" t="s">
        <v>8</v>
      </c>
      <c r="K2" s="14" t="s">
        <v>9</v>
      </c>
      <c r="L2" s="11" t="s">
        <v>8</v>
      </c>
      <c r="M2" s="14" t="s">
        <v>9</v>
      </c>
      <c r="N2" s="11" t="s">
        <v>8</v>
      </c>
      <c r="O2" s="14" t="s">
        <v>9</v>
      </c>
      <c r="P2" s="11" t="s">
        <v>8</v>
      </c>
      <c r="Q2" s="15" t="s">
        <v>9</v>
      </c>
      <c r="R2" s="11" t="s">
        <v>8</v>
      </c>
      <c r="S2" s="14" t="s">
        <v>9</v>
      </c>
      <c r="T2" s="34" t="s">
        <v>8</v>
      </c>
      <c r="U2" s="14" t="s">
        <v>9</v>
      </c>
      <c r="V2" s="11" t="s">
        <v>8</v>
      </c>
      <c r="W2" s="14" t="s">
        <v>9</v>
      </c>
      <c r="X2" s="11" t="s">
        <v>8</v>
      </c>
      <c r="Y2" s="14" t="s">
        <v>9</v>
      </c>
      <c r="Z2" s="11" t="s">
        <v>8</v>
      </c>
      <c r="AA2" s="14" t="s">
        <v>9</v>
      </c>
      <c r="AB2" s="62"/>
      <c r="AC2" s="63"/>
      <c r="AD2" s="64"/>
      <c r="AE2" s="55"/>
      <c r="AF2" s="61"/>
    </row>
    <row r="3" ht="36" customHeight="1" spans="1:32">
      <c r="A3" s="16" t="s">
        <v>10</v>
      </c>
      <c r="B3" s="17" t="s">
        <v>11</v>
      </c>
      <c r="C3" s="18">
        <v>0</v>
      </c>
      <c r="D3" s="19">
        <v>6.666</v>
      </c>
      <c r="E3" s="18">
        <v>6.666</v>
      </c>
      <c r="F3" s="19">
        <v>3.232</v>
      </c>
      <c r="G3" s="20">
        <v>2.561</v>
      </c>
      <c r="H3" s="19">
        <v>3.511</v>
      </c>
      <c r="I3" s="18">
        <f>2.755+1.427</f>
        <v>4.182</v>
      </c>
      <c r="J3" s="35">
        <v>4.523</v>
      </c>
      <c r="K3" s="35">
        <v>2.286</v>
      </c>
      <c r="L3" s="19">
        <v>14.519</v>
      </c>
      <c r="M3" s="18">
        <f>3.072+11.308</f>
        <v>14.38</v>
      </c>
      <c r="N3" s="19">
        <v>8.763</v>
      </c>
      <c r="O3" s="36">
        <f>4.689+3.191</f>
        <v>7.88</v>
      </c>
      <c r="P3" s="19"/>
      <c r="Q3" s="48"/>
      <c r="R3" s="49"/>
      <c r="S3" s="50"/>
      <c r="T3" s="43"/>
      <c r="U3" s="18"/>
      <c r="V3" s="19"/>
      <c r="W3" s="18"/>
      <c r="X3" s="21"/>
      <c r="Y3" s="38"/>
      <c r="Z3" s="21"/>
      <c r="AA3" s="38"/>
      <c r="AB3" s="62">
        <v>80</v>
      </c>
      <c r="AC3" s="63">
        <f t="shared" ref="AC3:AC16" si="0">+D3+F3+H3+J3+L3+N3+P3+R3+T3+V3+X3+Z3</f>
        <v>41.214</v>
      </c>
      <c r="AD3" s="63">
        <f>+E3+G3+I3+K3+M3+O3+Q3+S3+U3+W3+Y3+AA3</f>
        <v>37.955</v>
      </c>
      <c r="AE3" s="55">
        <f>+C3+AC3-AD3</f>
        <v>3.25899999999999</v>
      </c>
      <c r="AF3" s="61">
        <f>+AB3-AC3</f>
        <v>38.786</v>
      </c>
    </row>
    <row r="4" ht="36" hidden="1" customHeight="1" spans="1:32">
      <c r="A4" s="16" t="s">
        <v>12</v>
      </c>
      <c r="B4" s="17" t="s">
        <v>11</v>
      </c>
      <c r="C4" s="18">
        <v>0</v>
      </c>
      <c r="D4" s="19"/>
      <c r="E4" s="18"/>
      <c r="F4" s="19"/>
      <c r="G4" s="20"/>
      <c r="H4" s="19"/>
      <c r="I4" s="18"/>
      <c r="J4" s="35"/>
      <c r="K4" s="18"/>
      <c r="L4" s="19"/>
      <c r="M4" s="18"/>
      <c r="N4" s="19"/>
      <c r="O4" s="18"/>
      <c r="P4" s="19"/>
      <c r="Q4" s="20"/>
      <c r="R4" s="21"/>
      <c r="S4" s="38"/>
      <c r="T4" s="43"/>
      <c r="U4" s="18"/>
      <c r="V4" s="21"/>
      <c r="W4" s="38"/>
      <c r="X4" s="21"/>
      <c r="Y4" s="38"/>
      <c r="Z4" s="21"/>
      <c r="AA4" s="38"/>
      <c r="AB4" s="62">
        <v>4</v>
      </c>
      <c r="AC4" s="63">
        <f t="shared" si="0"/>
        <v>0</v>
      </c>
      <c r="AD4" s="63">
        <f t="shared" ref="AD4:AD16" si="1">+E4+G4+I4+K4+M4+O4+Q4+S4+U4+W4+Y4+AA4</f>
        <v>0</v>
      </c>
      <c r="AE4" s="55">
        <f t="shared" ref="AE4:AE16" si="2">+C4+AC4-AD4</f>
        <v>0</v>
      </c>
      <c r="AF4" s="61">
        <f t="shared" ref="AF4:AF16" si="3">+AB4-AC4</f>
        <v>4</v>
      </c>
    </row>
    <row r="5" ht="36" customHeight="1" spans="1:32">
      <c r="A5" s="16" t="s">
        <v>13</v>
      </c>
      <c r="B5" s="17" t="s">
        <v>11</v>
      </c>
      <c r="C5" s="18">
        <v>0</v>
      </c>
      <c r="D5" s="19"/>
      <c r="E5" s="18"/>
      <c r="F5" s="19">
        <v>1.211</v>
      </c>
      <c r="G5" s="20">
        <v>1.211</v>
      </c>
      <c r="H5" s="19">
        <v>0.794</v>
      </c>
      <c r="I5" s="18">
        <v>0.794</v>
      </c>
      <c r="J5" s="35"/>
      <c r="K5" s="18"/>
      <c r="L5" s="19"/>
      <c r="M5" s="18"/>
      <c r="N5" s="19"/>
      <c r="O5" s="18"/>
      <c r="P5" s="19"/>
      <c r="Q5" s="20"/>
      <c r="R5" s="49"/>
      <c r="S5" s="50"/>
      <c r="T5" s="35"/>
      <c r="U5" s="18"/>
      <c r="V5" s="19"/>
      <c r="W5" s="18"/>
      <c r="X5" s="21"/>
      <c r="Y5" s="38"/>
      <c r="Z5" s="21"/>
      <c r="AA5" s="38"/>
      <c r="AB5" s="62">
        <v>32.5</v>
      </c>
      <c r="AC5" s="63">
        <f t="shared" si="0"/>
        <v>2.005</v>
      </c>
      <c r="AD5" s="63">
        <f t="shared" si="1"/>
        <v>2.005</v>
      </c>
      <c r="AE5" s="55">
        <f t="shared" si="2"/>
        <v>0</v>
      </c>
      <c r="AF5" s="61">
        <f t="shared" si="3"/>
        <v>30.495</v>
      </c>
    </row>
    <row r="6" ht="36" customHeight="1" spans="1:32">
      <c r="A6" s="16" t="s">
        <v>14</v>
      </c>
      <c r="B6" s="17" t="s">
        <v>11</v>
      </c>
      <c r="C6" s="18">
        <v>0</v>
      </c>
      <c r="D6" s="19"/>
      <c r="E6" s="18"/>
      <c r="F6" s="19"/>
      <c r="G6" s="20"/>
      <c r="H6" s="19"/>
      <c r="I6" s="18"/>
      <c r="J6" s="37">
        <v>1.827</v>
      </c>
      <c r="K6" s="18">
        <v>1.827</v>
      </c>
      <c r="L6" s="19"/>
      <c r="M6" s="18"/>
      <c r="N6" s="19"/>
      <c r="O6" s="18"/>
      <c r="P6" s="19"/>
      <c r="Q6" s="20"/>
      <c r="R6" s="21"/>
      <c r="S6" s="51"/>
      <c r="T6" s="35"/>
      <c r="U6" s="18"/>
      <c r="V6" s="19"/>
      <c r="W6" s="38"/>
      <c r="X6" s="19"/>
      <c r="Y6" s="38"/>
      <c r="Z6" s="21"/>
      <c r="AA6" s="38"/>
      <c r="AB6" s="62">
        <v>15</v>
      </c>
      <c r="AC6" s="63">
        <f t="shared" si="0"/>
        <v>1.827</v>
      </c>
      <c r="AD6" s="63">
        <f t="shared" si="1"/>
        <v>1.827</v>
      </c>
      <c r="AE6" s="55">
        <f t="shared" si="2"/>
        <v>0</v>
      </c>
      <c r="AF6" s="61">
        <f t="shared" si="3"/>
        <v>13.173</v>
      </c>
    </row>
    <row r="7" ht="36" hidden="1" customHeight="1" spans="1:32">
      <c r="A7" s="16" t="s">
        <v>15</v>
      </c>
      <c r="B7" s="17" t="s">
        <v>11</v>
      </c>
      <c r="C7" s="18">
        <v>0</v>
      </c>
      <c r="D7" s="19"/>
      <c r="E7" s="18"/>
      <c r="F7" s="19"/>
      <c r="G7" s="20"/>
      <c r="H7" s="19"/>
      <c r="I7" s="18"/>
      <c r="J7" s="35"/>
      <c r="K7" s="18"/>
      <c r="L7" s="19"/>
      <c r="M7" s="18"/>
      <c r="N7" s="19"/>
      <c r="O7" s="18"/>
      <c r="P7" s="21"/>
      <c r="Q7" s="20"/>
      <c r="R7" s="21"/>
      <c r="S7" s="38"/>
      <c r="T7" s="43"/>
      <c r="U7" s="38"/>
      <c r="V7" s="19"/>
      <c r="W7" s="38"/>
      <c r="X7" s="21"/>
      <c r="Y7" s="38"/>
      <c r="Z7" s="21"/>
      <c r="AA7" s="38"/>
      <c r="AB7" s="62">
        <v>1</v>
      </c>
      <c r="AC7" s="63">
        <f t="shared" si="0"/>
        <v>0</v>
      </c>
      <c r="AD7" s="63">
        <f t="shared" si="1"/>
        <v>0</v>
      </c>
      <c r="AE7" s="55">
        <f t="shared" si="2"/>
        <v>0</v>
      </c>
      <c r="AF7" s="61">
        <f t="shared" si="3"/>
        <v>1</v>
      </c>
    </row>
    <row r="8" ht="36" hidden="1" customHeight="1" spans="1:32">
      <c r="A8" s="16" t="s">
        <v>16</v>
      </c>
      <c r="B8" s="17" t="s">
        <v>11</v>
      </c>
      <c r="C8" s="18">
        <v>0</v>
      </c>
      <c r="D8" s="19"/>
      <c r="E8" s="18"/>
      <c r="F8" s="19"/>
      <c r="G8" s="20"/>
      <c r="H8" s="19"/>
      <c r="I8" s="18"/>
      <c r="J8" s="35"/>
      <c r="K8" s="18"/>
      <c r="L8" s="19"/>
      <c r="M8" s="18"/>
      <c r="N8" s="19"/>
      <c r="O8" s="18"/>
      <c r="P8" s="19"/>
      <c r="Q8" s="20"/>
      <c r="R8" s="21"/>
      <c r="S8" s="38"/>
      <c r="T8" s="43"/>
      <c r="U8" s="18"/>
      <c r="V8" s="19"/>
      <c r="W8" s="18"/>
      <c r="X8" s="19"/>
      <c r="Y8" s="38"/>
      <c r="Z8" s="21"/>
      <c r="AA8" s="38"/>
      <c r="AB8" s="62">
        <v>2</v>
      </c>
      <c r="AC8" s="63">
        <f t="shared" si="0"/>
        <v>0</v>
      </c>
      <c r="AD8" s="63">
        <f t="shared" si="1"/>
        <v>0</v>
      </c>
      <c r="AE8" s="55">
        <f t="shared" si="2"/>
        <v>0</v>
      </c>
      <c r="AF8" s="61">
        <f t="shared" si="3"/>
        <v>2</v>
      </c>
    </row>
    <row r="9" ht="36" customHeight="1" spans="1:32">
      <c r="A9" s="16" t="s">
        <v>17</v>
      </c>
      <c r="B9" s="17" t="s">
        <v>11</v>
      </c>
      <c r="C9" s="18">
        <v>0</v>
      </c>
      <c r="D9" s="21"/>
      <c r="E9" s="18"/>
      <c r="F9" s="19"/>
      <c r="G9" s="20"/>
      <c r="H9" s="19">
        <v>3.082</v>
      </c>
      <c r="I9" s="18">
        <v>3.082</v>
      </c>
      <c r="J9" s="37">
        <v>3.395</v>
      </c>
      <c r="K9" s="38">
        <v>3.395</v>
      </c>
      <c r="L9" s="21"/>
      <c r="M9" s="38"/>
      <c r="N9" s="21">
        <v>6.205</v>
      </c>
      <c r="O9" s="38">
        <v>6.205</v>
      </c>
      <c r="P9" s="19"/>
      <c r="Q9" s="20"/>
      <c r="R9" s="49"/>
      <c r="S9" s="50"/>
      <c r="T9" s="43"/>
      <c r="U9" s="18"/>
      <c r="V9" s="19"/>
      <c r="W9" s="38"/>
      <c r="X9" s="21"/>
      <c r="Y9" s="38"/>
      <c r="Z9" s="21"/>
      <c r="AA9" s="38"/>
      <c r="AB9" s="62">
        <v>80</v>
      </c>
      <c r="AC9" s="63">
        <f t="shared" si="0"/>
        <v>12.682</v>
      </c>
      <c r="AD9" s="63">
        <f t="shared" si="1"/>
        <v>12.682</v>
      </c>
      <c r="AE9" s="55">
        <f t="shared" si="2"/>
        <v>0</v>
      </c>
      <c r="AF9" s="61">
        <f t="shared" si="3"/>
        <v>67.318</v>
      </c>
    </row>
    <row r="10" s="4" customFormat="1" ht="36" customHeight="1" spans="1:33">
      <c r="A10" s="22" t="s">
        <v>18</v>
      </c>
      <c r="B10" s="23" t="s">
        <v>11</v>
      </c>
      <c r="C10" s="24">
        <v>0</v>
      </c>
      <c r="D10" s="19">
        <v>3.268</v>
      </c>
      <c r="E10" s="18"/>
      <c r="F10" s="19"/>
      <c r="G10" s="20">
        <v>3.268</v>
      </c>
      <c r="H10" s="19"/>
      <c r="I10" s="18"/>
      <c r="J10" s="39"/>
      <c r="K10" s="40"/>
      <c r="L10" s="41"/>
      <c r="M10" s="40"/>
      <c r="N10" s="41"/>
      <c r="O10" s="40"/>
      <c r="P10" s="42"/>
      <c r="Q10" s="52"/>
      <c r="R10" s="41"/>
      <c r="S10" s="50"/>
      <c r="T10" s="53"/>
      <c r="U10" s="40"/>
      <c r="V10" s="41"/>
      <c r="W10" s="40"/>
      <c r="X10" s="41"/>
      <c r="Y10" s="40"/>
      <c r="Z10" s="41"/>
      <c r="AA10" s="40"/>
      <c r="AB10" s="62">
        <v>15</v>
      </c>
      <c r="AC10" s="63">
        <f t="shared" si="0"/>
        <v>3.268</v>
      </c>
      <c r="AD10" s="63">
        <f t="shared" si="1"/>
        <v>3.268</v>
      </c>
      <c r="AE10" s="65">
        <f t="shared" si="2"/>
        <v>0</v>
      </c>
      <c r="AF10" s="61">
        <f t="shared" si="3"/>
        <v>11.732</v>
      </c>
      <c r="AG10" s="5"/>
    </row>
    <row r="11" ht="36" hidden="1" customHeight="1" spans="1:32">
      <c r="A11" s="16" t="s">
        <v>19</v>
      </c>
      <c r="B11" s="17" t="s">
        <v>20</v>
      </c>
      <c r="C11" s="18">
        <v>0</v>
      </c>
      <c r="D11" s="19"/>
      <c r="E11" s="18"/>
      <c r="F11" s="19"/>
      <c r="G11" s="20"/>
      <c r="H11" s="19"/>
      <c r="I11" s="18"/>
      <c r="J11" s="43"/>
      <c r="K11" s="38"/>
      <c r="L11" s="21"/>
      <c r="M11" s="38"/>
      <c r="N11" s="21"/>
      <c r="O11" s="38"/>
      <c r="P11" s="21"/>
      <c r="Q11" s="20"/>
      <c r="R11" s="21"/>
      <c r="S11" s="38"/>
      <c r="T11" s="43"/>
      <c r="U11" s="38"/>
      <c r="V11" s="19"/>
      <c r="W11" s="38"/>
      <c r="X11" s="21"/>
      <c r="Y11" s="38"/>
      <c r="Z11" s="21"/>
      <c r="AA11" s="38"/>
      <c r="AB11" s="62">
        <v>20</v>
      </c>
      <c r="AC11" s="63">
        <f t="shared" si="0"/>
        <v>0</v>
      </c>
      <c r="AD11" s="63">
        <f t="shared" si="1"/>
        <v>0</v>
      </c>
      <c r="AE11" s="55">
        <f t="shared" si="2"/>
        <v>0</v>
      </c>
      <c r="AF11" s="61">
        <f t="shared" si="3"/>
        <v>20</v>
      </c>
    </row>
    <row r="12" ht="36" customHeight="1" spans="1:32">
      <c r="A12" s="16" t="s">
        <v>21</v>
      </c>
      <c r="B12" s="17" t="s">
        <v>11</v>
      </c>
      <c r="C12" s="18">
        <v>0</v>
      </c>
      <c r="D12" s="19">
        <v>0.91</v>
      </c>
      <c r="E12" s="18">
        <f>0.429+0.481</f>
        <v>0.91</v>
      </c>
      <c r="F12" s="19">
        <v>0.23</v>
      </c>
      <c r="G12" s="20">
        <v>0.121</v>
      </c>
      <c r="H12" s="19">
        <v>0.6</v>
      </c>
      <c r="I12" s="18">
        <f>0.116+0.593</f>
        <v>0.709</v>
      </c>
      <c r="J12" s="43">
        <v>1.18</v>
      </c>
      <c r="K12" s="38">
        <v>0.243</v>
      </c>
      <c r="L12" s="21">
        <v>0.34</v>
      </c>
      <c r="M12" s="38">
        <v>0.937</v>
      </c>
      <c r="N12" s="21">
        <v>1.003</v>
      </c>
      <c r="O12" s="44">
        <f>0.728+0.615</f>
        <v>1.343</v>
      </c>
      <c r="P12" s="21"/>
      <c r="Q12" s="54"/>
      <c r="R12" s="49"/>
      <c r="S12" s="50"/>
      <c r="T12" s="43"/>
      <c r="U12" s="38"/>
      <c r="V12" s="21"/>
      <c r="W12" s="38"/>
      <c r="X12" s="21"/>
      <c r="Y12" s="38"/>
      <c r="Z12" s="21"/>
      <c r="AA12" s="38"/>
      <c r="AB12" s="62">
        <v>14</v>
      </c>
      <c r="AC12" s="63">
        <f t="shared" si="0"/>
        <v>4.263</v>
      </c>
      <c r="AD12" s="63">
        <f t="shared" si="1"/>
        <v>4.263</v>
      </c>
      <c r="AE12" s="55">
        <f t="shared" si="2"/>
        <v>0</v>
      </c>
      <c r="AF12" s="61">
        <f t="shared" si="3"/>
        <v>9.737</v>
      </c>
    </row>
    <row r="13" ht="36" customHeight="1" spans="1:32">
      <c r="A13" s="19" t="s">
        <v>22</v>
      </c>
      <c r="B13" s="17" t="s">
        <v>11</v>
      </c>
      <c r="C13" s="18">
        <v>0</v>
      </c>
      <c r="D13" s="19">
        <v>0.323</v>
      </c>
      <c r="E13" s="18">
        <v>0.323</v>
      </c>
      <c r="F13" s="19">
        <v>0.211</v>
      </c>
      <c r="G13" s="20">
        <v>0.211</v>
      </c>
      <c r="H13" s="19">
        <v>0.174</v>
      </c>
      <c r="I13" s="18">
        <v>0.174</v>
      </c>
      <c r="J13" s="43"/>
      <c r="K13" s="38"/>
      <c r="L13" s="21"/>
      <c r="M13" s="38"/>
      <c r="N13" s="21">
        <v>0.089</v>
      </c>
      <c r="O13" s="38">
        <v>0.089</v>
      </c>
      <c r="P13" s="19"/>
      <c r="Q13" s="55"/>
      <c r="R13" s="21"/>
      <c r="S13" s="38"/>
      <c r="T13" s="43"/>
      <c r="U13" s="38"/>
      <c r="V13" s="21"/>
      <c r="W13" s="38"/>
      <c r="X13" s="21"/>
      <c r="Y13" s="38"/>
      <c r="Z13" s="21"/>
      <c r="AA13" s="38"/>
      <c r="AB13" s="62">
        <v>1</v>
      </c>
      <c r="AC13" s="63">
        <f t="shared" si="0"/>
        <v>0.797</v>
      </c>
      <c r="AD13" s="63">
        <f t="shared" si="1"/>
        <v>0.797</v>
      </c>
      <c r="AE13" s="55">
        <f t="shared" si="2"/>
        <v>0</v>
      </c>
      <c r="AF13" s="61">
        <f t="shared" si="3"/>
        <v>0.203</v>
      </c>
    </row>
    <row r="14" ht="36" customHeight="1" spans="1:32">
      <c r="A14" s="19" t="s">
        <v>23</v>
      </c>
      <c r="B14" s="17" t="s">
        <v>11</v>
      </c>
      <c r="C14" s="18">
        <v>0</v>
      </c>
      <c r="D14" s="25">
        <v>0.15</v>
      </c>
      <c r="E14" s="18">
        <v>0.15</v>
      </c>
      <c r="F14" s="19">
        <v>0.225</v>
      </c>
      <c r="G14" s="20">
        <v>0.225</v>
      </c>
      <c r="H14" s="19">
        <v>0.113</v>
      </c>
      <c r="I14" s="18">
        <v>0.113</v>
      </c>
      <c r="J14" s="43"/>
      <c r="K14" s="38"/>
      <c r="L14" s="21">
        <v>0.148</v>
      </c>
      <c r="M14" s="38">
        <v>0.148</v>
      </c>
      <c r="N14" s="21">
        <v>0.08</v>
      </c>
      <c r="O14" s="38">
        <v>0.08</v>
      </c>
      <c r="P14" s="19"/>
      <c r="Q14" s="55"/>
      <c r="R14" s="49"/>
      <c r="S14" s="50"/>
      <c r="T14" s="43"/>
      <c r="U14" s="38"/>
      <c r="V14" s="21"/>
      <c r="W14" s="38"/>
      <c r="X14" s="21"/>
      <c r="Y14" s="38"/>
      <c r="Z14" s="21"/>
      <c r="AA14" s="38"/>
      <c r="AB14" s="62">
        <v>4</v>
      </c>
      <c r="AC14" s="63">
        <f t="shared" si="0"/>
        <v>0.716</v>
      </c>
      <c r="AD14" s="63">
        <f t="shared" si="1"/>
        <v>0.716</v>
      </c>
      <c r="AE14" s="55">
        <f t="shared" si="2"/>
        <v>0</v>
      </c>
      <c r="AF14" s="61">
        <f t="shared" si="3"/>
        <v>3.284</v>
      </c>
    </row>
    <row r="15" ht="36" customHeight="1" spans="1:32">
      <c r="A15" s="19" t="s">
        <v>24</v>
      </c>
      <c r="B15" s="17" t="s">
        <v>11</v>
      </c>
      <c r="C15" s="18">
        <v>0</v>
      </c>
      <c r="D15" s="19">
        <v>3.154</v>
      </c>
      <c r="E15" s="18">
        <v>1.999</v>
      </c>
      <c r="F15" s="19"/>
      <c r="G15" s="20">
        <v>1.155</v>
      </c>
      <c r="H15" s="19">
        <v>1.867</v>
      </c>
      <c r="I15" s="18">
        <v>1.867</v>
      </c>
      <c r="J15" s="43">
        <v>1.011</v>
      </c>
      <c r="K15" s="38"/>
      <c r="L15" s="21">
        <v>1.091</v>
      </c>
      <c r="M15" s="38">
        <v>2.102</v>
      </c>
      <c r="N15" s="21"/>
      <c r="O15" s="38"/>
      <c r="P15" s="21"/>
      <c r="Q15" s="55"/>
      <c r="R15" s="21"/>
      <c r="S15" s="38"/>
      <c r="T15" s="43"/>
      <c r="U15" s="38"/>
      <c r="V15" s="21"/>
      <c r="W15" s="38"/>
      <c r="X15" s="21"/>
      <c r="Y15" s="38"/>
      <c r="Z15" s="21"/>
      <c r="AA15" s="38"/>
      <c r="AB15" s="62">
        <v>10</v>
      </c>
      <c r="AC15" s="63">
        <f t="shared" si="0"/>
        <v>7.123</v>
      </c>
      <c r="AD15" s="63">
        <f t="shared" si="1"/>
        <v>7.123</v>
      </c>
      <c r="AE15" s="55">
        <f t="shared" si="2"/>
        <v>0</v>
      </c>
      <c r="AF15" s="61">
        <f t="shared" si="3"/>
        <v>2.877</v>
      </c>
    </row>
    <row r="16" ht="36" customHeight="1" spans="1:32">
      <c r="A16" s="26" t="s">
        <v>25</v>
      </c>
      <c r="B16" s="27" t="s">
        <v>20</v>
      </c>
      <c r="C16" s="28">
        <v>0</v>
      </c>
      <c r="D16" s="29">
        <v>48</v>
      </c>
      <c r="E16" s="28"/>
      <c r="F16" s="29">
        <f>24+80</f>
        <v>104</v>
      </c>
      <c r="G16" s="30">
        <v>128</v>
      </c>
      <c r="H16" s="31">
        <f>108+56+28</f>
        <v>192</v>
      </c>
      <c r="I16" s="45">
        <v>188</v>
      </c>
      <c r="J16" s="46">
        <v>517</v>
      </c>
      <c r="K16" s="45">
        <f>92+188+192</f>
        <v>472</v>
      </c>
      <c r="L16" s="31">
        <v>211</v>
      </c>
      <c r="M16" s="45">
        <v>192</v>
      </c>
      <c r="N16" s="31">
        <v>172</v>
      </c>
      <c r="O16" s="47">
        <v>172</v>
      </c>
      <c r="P16" s="31"/>
      <c r="Q16" s="56"/>
      <c r="R16" s="31"/>
      <c r="S16" s="45"/>
      <c r="T16" s="46"/>
      <c r="U16" s="45"/>
      <c r="V16" s="31"/>
      <c r="W16" s="45"/>
      <c r="X16" s="31"/>
      <c r="Y16" s="45"/>
      <c r="Z16" s="31"/>
      <c r="AA16" s="45"/>
      <c r="AB16" s="66">
        <v>5000</v>
      </c>
      <c r="AC16" s="67">
        <f t="shared" si="0"/>
        <v>1244</v>
      </c>
      <c r="AD16" s="67">
        <f t="shared" si="1"/>
        <v>1152</v>
      </c>
      <c r="AE16" s="68">
        <f t="shared" si="2"/>
        <v>92</v>
      </c>
      <c r="AF16" s="61">
        <f t="shared" si="3"/>
        <v>3756</v>
      </c>
    </row>
    <row r="18" ht="17.25" spans="4:15">
      <c r="D18" s="32"/>
      <c r="E18" s="32"/>
      <c r="F18" s="32"/>
      <c r="H18" s="32"/>
      <c r="I18" s="32"/>
      <c r="J18" s="32"/>
      <c r="K18" s="37"/>
      <c r="L18" s="32"/>
      <c r="M18" s="32"/>
      <c r="N18" s="32"/>
      <c r="O18" s="32"/>
    </row>
    <row r="19" ht="17.25" spans="11:11">
      <c r="K19" s="37"/>
    </row>
    <row r="20" ht="17.25" spans="11:11">
      <c r="K20" s="37"/>
    </row>
  </sheetData>
  <mergeCells count="20"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1:A2"/>
    <mergeCell ref="B1:B2"/>
    <mergeCell ref="C1:C2"/>
    <mergeCell ref="AB1:AB2"/>
    <mergeCell ref="AC1:AC2"/>
    <mergeCell ref="AD1:AD2"/>
    <mergeCell ref="AE1:AE2"/>
    <mergeCell ref="AF1:AF2"/>
  </mergeCells>
  <conditionalFormatting sqref="AF1:AF16">
    <cfRule type="cellIs" dxfId="0" priority="1" operator="lessThan">
      <formula>0</formula>
    </cfRule>
  </conditionalFormatting>
  <pageMargins left="0" right="0" top="0" bottom="0" header="0.5" footer="0.5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I22"/>
  <sheetViews>
    <sheetView workbookViewId="0">
      <selection activeCell="E23" sqref="E23"/>
    </sheetView>
  </sheetViews>
  <sheetFormatPr defaultColWidth="9" defaultRowHeight="13.5"/>
  <cols>
    <col min="5" max="7" width="12.375" customWidth="1"/>
  </cols>
  <sheetData>
    <row r="1" spans="5:7">
      <c r="E1" s="1" t="s">
        <v>0</v>
      </c>
      <c r="F1" s="1" t="s">
        <v>26</v>
      </c>
      <c r="G1" s="1" t="s">
        <v>27</v>
      </c>
    </row>
    <row r="2" spans="5:7">
      <c r="E2" s="1" t="s">
        <v>24</v>
      </c>
      <c r="F2" s="2">
        <v>45365</v>
      </c>
      <c r="G2" s="1">
        <v>0.973</v>
      </c>
    </row>
    <row r="3" spans="5:7">
      <c r="E3" s="1" t="s">
        <v>24</v>
      </c>
      <c r="F3" s="2">
        <v>45365</v>
      </c>
      <c r="G3" s="1">
        <v>0.894</v>
      </c>
    </row>
    <row r="4" spans="5:7">
      <c r="E4" s="1" t="s">
        <v>24</v>
      </c>
      <c r="F4" s="2">
        <v>45314</v>
      </c>
      <c r="G4" s="1">
        <v>1.155</v>
      </c>
    </row>
    <row r="5" spans="5:7">
      <c r="E5" s="1" t="s">
        <v>24</v>
      </c>
      <c r="F5" s="2">
        <v>45314</v>
      </c>
      <c r="G5" s="1">
        <v>0.944</v>
      </c>
    </row>
    <row r="6" spans="5:7">
      <c r="E6" s="1" t="s">
        <v>24</v>
      </c>
      <c r="F6" s="2">
        <v>45307</v>
      </c>
      <c r="G6" s="1">
        <v>1.055</v>
      </c>
    </row>
    <row r="22" spans="9:9">
      <c r="I22" s="3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6" sqref="H36"/>
    </sheetView>
  </sheetViews>
  <sheetFormatPr defaultColWidth="9" defaultRowHeight="13.5"/>
  <sheetData/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9" sqref="J29"/>
    </sheetView>
  </sheetViews>
  <sheetFormatPr defaultColWidth="9" defaultRowHeight="13.5"/>
  <sheetData/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2024年危废产生量台账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emm</cp:lastModifiedBy>
  <dcterms:created xsi:type="dcterms:W3CDTF">2023-11-01T05:59:00Z</dcterms:created>
  <dcterms:modified xsi:type="dcterms:W3CDTF">2024-09-26T06:43:33Z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477C63785FA749EDA282F3C7AD645079_11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